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<sst xmlns="http://schemas.openxmlformats.org/spreadsheetml/2006/main" count="86" uniqueCount="58">
  <si>
    <t>化学镍成本分析</t>
  </si>
  <si>
    <t>产品名称</t>
  </si>
  <si>
    <t>HAS-5759P</t>
  </si>
  <si>
    <t>槽体体积</t>
  </si>
  <si>
    <t>L</t>
  </si>
  <si>
    <t>药水</t>
  </si>
  <si>
    <r>
      <rPr>
        <sz val="10"/>
        <rFont val="宋体"/>
        <charset val="0"/>
      </rPr>
      <t>开缸比例</t>
    </r>
    <r>
      <rPr>
        <sz val="10"/>
        <rFont val="Arial"/>
        <charset val="0"/>
      </rPr>
      <t>%</t>
    </r>
  </si>
  <si>
    <r>
      <rPr>
        <sz val="10"/>
        <rFont val="宋体"/>
        <charset val="0"/>
      </rPr>
      <t>数量</t>
    </r>
    <r>
      <rPr>
        <u/>
        <sz val="10"/>
        <rFont val="Arial"/>
        <charset val="0"/>
      </rPr>
      <t>(L)</t>
    </r>
  </si>
  <si>
    <t xml:space="preserve"> </t>
  </si>
  <si>
    <r>
      <rPr>
        <sz val="10"/>
        <rFont val="宋体"/>
        <charset val="0"/>
      </rPr>
      <t>单价元</t>
    </r>
    <r>
      <rPr>
        <u/>
        <sz val="10"/>
        <rFont val="Arial"/>
        <charset val="0"/>
      </rPr>
      <t>/L</t>
    </r>
  </si>
  <si>
    <t xml:space="preserve"> =</t>
  </si>
  <si>
    <t>合计（元）</t>
  </si>
  <si>
    <t>开缸</t>
  </si>
  <si>
    <t>5759PAK</t>
  </si>
  <si>
    <t>x</t>
  </si>
  <si>
    <t>5759PB</t>
  </si>
  <si>
    <t>氨水</t>
  </si>
  <si>
    <t>开缸总价</t>
  </si>
  <si>
    <t>每周期补加量</t>
  </si>
  <si>
    <t>%</t>
  </si>
  <si>
    <r>
      <rPr>
        <sz val="10"/>
        <rFont val="宋体"/>
        <charset val="0"/>
      </rPr>
      <t>数量</t>
    </r>
    <r>
      <rPr>
        <sz val="10"/>
        <rFont val="Arial"/>
        <charset val="0"/>
      </rPr>
      <t>(L)</t>
    </r>
  </si>
  <si>
    <t>5759PA</t>
  </si>
  <si>
    <t>5759PC</t>
  </si>
  <si>
    <t>每周期费用</t>
  </si>
  <si>
    <t>运营成本</t>
  </si>
  <si>
    <t>（水电费不含其中）</t>
  </si>
  <si>
    <t>废液处理成本</t>
  </si>
  <si>
    <t>每升废液价格</t>
  </si>
  <si>
    <t>总计</t>
  </si>
  <si>
    <t>周期数</t>
  </si>
  <si>
    <t>X</t>
  </si>
  <si>
    <t>每周期成本</t>
  </si>
  <si>
    <t xml:space="preserve"> +</t>
  </si>
  <si>
    <t>开缸成本</t>
  </si>
  <si>
    <t>废液处理费</t>
  </si>
  <si>
    <t xml:space="preserve"> x</t>
  </si>
  <si>
    <t xml:space="preserve"> =-</t>
  </si>
  <si>
    <t>镀层剂药水成分</t>
  </si>
  <si>
    <t>镀层的密度</t>
  </si>
  <si>
    <t>g/cm3</t>
  </si>
  <si>
    <r>
      <rPr>
        <sz val="10"/>
        <rFont val="宋体"/>
        <charset val="0"/>
      </rPr>
      <t>（低磷</t>
    </r>
    <r>
      <rPr>
        <sz val="10"/>
        <rFont val="Arial"/>
        <charset val="0"/>
      </rPr>
      <t>1-3%</t>
    </r>
    <r>
      <rPr>
        <sz val="10"/>
        <rFont val="宋体"/>
        <charset val="0"/>
      </rPr>
      <t>密度为，</t>
    </r>
    <r>
      <rPr>
        <sz val="10"/>
        <rFont val="Arial"/>
        <charset val="0"/>
      </rPr>
      <t>8.6-8.8</t>
    </r>
    <r>
      <rPr>
        <sz val="10"/>
        <rFont val="宋体"/>
        <charset val="0"/>
      </rPr>
      <t>；中磷</t>
    </r>
    <r>
      <rPr>
        <sz val="10"/>
        <rFont val="Arial"/>
        <charset val="0"/>
      </rPr>
      <t>7-9%</t>
    </r>
    <r>
      <rPr>
        <sz val="10"/>
        <rFont val="宋体"/>
        <charset val="0"/>
      </rPr>
      <t>密度为</t>
    </r>
    <r>
      <rPr>
        <sz val="10"/>
        <rFont val="Arial"/>
        <charset val="0"/>
      </rPr>
      <t>8-8.2</t>
    </r>
    <r>
      <rPr>
        <sz val="10"/>
        <rFont val="宋体"/>
        <charset val="0"/>
      </rPr>
      <t>；高磷</t>
    </r>
    <r>
      <rPr>
        <sz val="10"/>
        <rFont val="Arial"/>
        <charset val="0"/>
      </rPr>
      <t>10-12%</t>
    </r>
    <r>
      <rPr>
        <sz val="10"/>
        <rFont val="宋体"/>
        <charset val="0"/>
      </rPr>
      <t>的密度为7.7-8）</t>
    </r>
  </si>
  <si>
    <r>
      <rPr>
        <sz val="10"/>
        <rFont val="Arial"/>
        <charset val="0"/>
      </rPr>
      <t>A</t>
    </r>
    <r>
      <rPr>
        <sz val="10"/>
        <rFont val="宋体"/>
        <charset val="0"/>
      </rPr>
      <t>中镍浓度</t>
    </r>
  </si>
  <si>
    <t>g/L</t>
  </si>
  <si>
    <t>废液中的镍浓度（g/L）</t>
  </si>
  <si>
    <t>镀层中的镍含量%</t>
  </si>
  <si>
    <t>% Ni</t>
  </si>
  <si>
    <t>镀层磷含量</t>
  </si>
  <si>
    <t>零件表面积（平方分米）</t>
  </si>
  <si>
    <t>镀层厚度（微米）</t>
  </si>
  <si>
    <t>可做零件数量</t>
  </si>
  <si>
    <t>（件）</t>
  </si>
  <si>
    <t>1微米厚度可做的面积（平方分米）</t>
  </si>
  <si>
    <t>成本（每平方分米镀一微米镀层）</t>
  </si>
  <si>
    <t>每平方分米单价</t>
  </si>
  <si>
    <t>每件产品成本</t>
  </si>
  <si>
    <t>Cycles</t>
  </si>
  <si>
    <r>
      <rPr>
        <sz val="10"/>
        <color rgb="FFFF0000"/>
        <rFont val="宋体"/>
        <charset val="0"/>
      </rPr>
      <t>注：黄色格子可根据自己实际情况填写，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红色格子为公式计算后结果，不必更改）</t>
    </r>
  </si>
  <si>
    <r>
      <t>理论值，实际中槽子，加热管，挂具都会消耗；带出损耗，导槽损失，镀层厚度管控等问题。在此基础上增加</t>
    </r>
    <r>
      <rPr>
        <sz val="10"/>
        <rFont val="Arial"/>
        <charset val="0"/>
      </rPr>
      <t>20-30%</t>
    </r>
    <r>
      <rPr>
        <sz val="10"/>
        <rFont val="宋体"/>
        <charset val="0"/>
      </rPr>
      <t>即可）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</si>
</sst>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  <numFmt numFmtId="177" formatCode="0.0000_ "/>
    <numFmt numFmtId="178" formatCode="0.0000_);\(0.0000\)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b/>
      <sz val="10"/>
      <name val="Arial"/>
      <charset val="0"/>
    </font>
    <font>
      <b/>
      <u/>
      <sz val="10"/>
      <name val="宋体"/>
      <charset val="0"/>
    </font>
    <font>
      <b/>
      <u/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2"/>
      <name val="宋体"/>
      <charset val="0"/>
    </font>
    <font>
      <b/>
      <sz val="11"/>
      <name val="宋体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1" fillId="2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protection hidden="1"/>
    </xf>
    <xf numFmtId="0" fontId="1" fillId="0" borderId="3" xfId="0" applyFont="1" applyFill="1" applyBorder="1" applyAlignment="1">
      <alignment horizontal="center"/>
    </xf>
    <xf numFmtId="0" fontId="1" fillId="2" borderId="3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2" xfId="0" applyFont="1" applyFill="1" applyBorder="1" applyAlignment="1"/>
    <xf numFmtId="0" fontId="1" fillId="2" borderId="2" xfId="0" applyFont="1" applyFill="1" applyBorder="1" applyAlignment="1" applyProtection="1">
      <protection locked="0" hidden="1"/>
    </xf>
    <xf numFmtId="0" fontId="1" fillId="2" borderId="3" xfId="0" applyFont="1" applyFill="1" applyBorder="1" applyAlignment="1" applyProtection="1">
      <protection locked="0" hidden="1"/>
    </xf>
    <xf numFmtId="0" fontId="6" fillId="0" borderId="3" xfId="0" applyFont="1" applyFill="1" applyBorder="1" applyAlignment="1"/>
    <xf numFmtId="0" fontId="0" fillId="3" borderId="0" xfId="0" applyFill="1">
      <alignment vertical="center"/>
    </xf>
    <xf numFmtId="176" fontId="1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1" fillId="2" borderId="0" xfId="0" applyFont="1" applyFill="1" applyBorder="1" applyAlignment="1"/>
    <xf numFmtId="177" fontId="1" fillId="4" borderId="2" xfId="0" applyNumberFormat="1" applyFont="1" applyFill="1" applyBorder="1" applyAlignment="1"/>
    <xf numFmtId="0" fontId="1" fillId="3" borderId="0" xfId="0" applyFont="1" applyFill="1" applyBorder="1" applyAlignment="1"/>
    <xf numFmtId="178" fontId="1" fillId="4" borderId="2" xfId="0" applyNumberFormat="1" applyFont="1" applyFill="1" applyBorder="1" applyAlignment="1"/>
    <xf numFmtId="0" fontId="1" fillId="4" borderId="2" xfId="0" applyNumberFormat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176" fontId="1" fillId="4" borderId="2" xfId="0" applyNumberFormat="1" applyFont="1" applyFill="1" applyBorder="1" applyAlignment="1" applyProtection="1">
      <protection hidden="1"/>
    </xf>
    <xf numFmtId="7" fontId="1" fillId="4" borderId="2" xfId="0" applyNumberFormat="1" applyFont="1" applyFill="1" applyBorder="1" applyAlignment="1" applyProtection="1">
      <protection hidden="1"/>
    </xf>
    <xf numFmtId="7" fontId="1" fillId="4" borderId="0" xfId="0" applyNumberFormat="1" applyFont="1" applyFill="1" applyBorder="1" applyAlignment="1"/>
    <xf numFmtId="7" fontId="1" fillId="4" borderId="2" xfId="0" applyNumberFormat="1" applyFont="1" applyFill="1" applyBorder="1" applyAlignment="1"/>
    <xf numFmtId="7" fontId="1" fillId="0" borderId="0" xfId="0" applyNumberFormat="1" applyFont="1" applyFill="1" applyBorder="1" applyAlignment="1"/>
    <xf numFmtId="7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39" workbookViewId="0">
      <selection activeCell="J63" sqref="J63"/>
    </sheetView>
  </sheetViews>
  <sheetFormatPr defaultColWidth="9.02654867256637" defaultRowHeight="13.5"/>
  <cols>
    <col min="1" max="1" width="11.4247787610619" style="1" customWidth="1"/>
    <col min="2" max="2" width="9.02654867256637" style="1"/>
    <col min="3" max="3" width="3.28318584070796" style="1" customWidth="1"/>
    <col min="4" max="4" width="12" style="1" customWidth="1"/>
    <col min="5" max="5" width="4" style="1" customWidth="1"/>
    <col min="6" max="6" width="13.0176991150442" style="1" customWidth="1"/>
    <col min="7" max="7" width="6.42477876106195" style="1" customWidth="1"/>
    <col min="8" max="8" width="12.7079646017699" style="1" customWidth="1"/>
    <col min="9" max="9" width="9" style="1" customWidth="1"/>
    <col min="10" max="10" width="11.7079646017699" style="1" customWidth="1"/>
    <col min="11" max="16382" width="9.02654867256637" style="1"/>
  </cols>
  <sheetData>
    <row r="1" s="1" customFormat="1" ht="17.6" spans="1:2">
      <c r="A1" s="3" t="s">
        <v>0</v>
      </c>
      <c r="B1" s="4"/>
    </row>
    <row r="3" s="1" customFormat="1" ht="13.85" spans="1:5">
      <c r="A3" s="5" t="s">
        <v>1</v>
      </c>
      <c r="B3" s="6" t="s">
        <v>2</v>
      </c>
      <c r="C3" s="7"/>
      <c r="D3" s="7"/>
      <c r="E3" s="7"/>
    </row>
    <row r="4" s="1" customFormat="1" ht="5.25" customHeight="1" spans="1:4">
      <c r="A4" s="8"/>
      <c r="B4" s="4"/>
      <c r="C4" s="1"/>
      <c r="D4" s="7"/>
    </row>
    <row r="5" s="1" customFormat="1" spans="1:5">
      <c r="A5" s="9" t="s">
        <v>3</v>
      </c>
      <c r="D5" s="10">
        <v>1000</v>
      </c>
      <c r="E5" s="1" t="s">
        <v>4</v>
      </c>
    </row>
    <row r="7" s="1" customFormat="1" ht="12.75" spans="2:10">
      <c r="B7" s="9" t="s">
        <v>5</v>
      </c>
      <c r="D7" s="11" t="s">
        <v>6</v>
      </c>
      <c r="E7" s="12"/>
      <c r="F7" s="9" t="s">
        <v>7</v>
      </c>
      <c r="G7" s="12" t="s">
        <v>8</v>
      </c>
      <c r="H7" s="11" t="s">
        <v>9</v>
      </c>
      <c r="I7" s="12" t="s">
        <v>10</v>
      </c>
      <c r="J7" s="11" t="s">
        <v>11</v>
      </c>
    </row>
    <row r="8" s="1" customFormat="1" ht="5.25" customHeight="1" spans="1:2">
      <c r="A8" s="13" t="s">
        <v>8</v>
      </c>
      <c r="B8" s="13"/>
    </row>
    <row r="9" s="1" customFormat="1" spans="1:10">
      <c r="A9" s="9" t="s">
        <v>12</v>
      </c>
      <c r="B9" s="14" t="s">
        <v>13</v>
      </c>
      <c r="D9" s="10">
        <v>6</v>
      </c>
      <c r="E9" s="1"/>
      <c r="F9" s="15">
        <f>D5*D9*0.01</f>
        <v>60</v>
      </c>
      <c r="G9" s="12" t="s">
        <v>14</v>
      </c>
      <c r="H9" s="10">
        <v>26</v>
      </c>
      <c r="I9" s="12" t="s">
        <v>10</v>
      </c>
      <c r="J9" s="35">
        <f>F9*H9</f>
        <v>1560</v>
      </c>
    </row>
    <row r="10" s="1" customFormat="1" spans="1:10">
      <c r="A10" s="12"/>
      <c r="B10" s="16" t="s">
        <v>15</v>
      </c>
      <c r="D10" s="17">
        <v>15</v>
      </c>
      <c r="E10" s="1"/>
      <c r="F10" s="1">
        <f>D5*D10*0.01</f>
        <v>150</v>
      </c>
      <c r="G10" s="12" t="s">
        <v>14</v>
      </c>
      <c r="H10" s="17">
        <v>26</v>
      </c>
      <c r="I10" s="12" t="s">
        <v>10</v>
      </c>
      <c r="J10" s="36">
        <f t="shared" ref="J9:J11" si="0">F10*H10</f>
        <v>3900</v>
      </c>
    </row>
    <row r="11" s="1" customFormat="1" spans="1:10">
      <c r="A11" s="12"/>
      <c r="B11" s="18" t="s">
        <v>16</v>
      </c>
      <c r="D11" s="17">
        <v>3</v>
      </c>
      <c r="E11" s="1"/>
      <c r="F11" s="1">
        <f>D5*D11*0.01</f>
        <v>30</v>
      </c>
      <c r="G11" s="12" t="s">
        <v>14</v>
      </c>
      <c r="H11" s="17">
        <v>2.6</v>
      </c>
      <c r="I11" s="12" t="s">
        <v>10</v>
      </c>
      <c r="J11" s="36">
        <f t="shared" si="0"/>
        <v>78</v>
      </c>
    </row>
    <row r="12" s="1" customFormat="1" ht="4.5" customHeight="1" spans="1:10">
      <c r="A12" s="12"/>
      <c r="B12" s="12"/>
      <c r="G12" s="12"/>
      <c r="H12" s="1"/>
      <c r="I12" s="12"/>
      <c r="J12" s="37"/>
    </row>
    <row r="13" s="1" customFormat="1" spans="8:10">
      <c r="H13" s="19" t="s">
        <v>17</v>
      </c>
      <c r="I13" s="12" t="s">
        <v>10</v>
      </c>
      <c r="J13" s="38">
        <f>J9+J10+J11</f>
        <v>5538</v>
      </c>
    </row>
    <row r="14" s="1" customFormat="1" ht="7.5" customHeight="1"/>
    <row r="15" s="1" customFormat="1" ht="15.75" spans="1:1">
      <c r="A15" s="20" t="s">
        <v>18</v>
      </c>
    </row>
    <row r="17" s="1" customFormat="1" ht="12.75" spans="2:8">
      <c r="B17" s="9" t="s">
        <v>5</v>
      </c>
      <c r="D17" s="12" t="s">
        <v>19</v>
      </c>
      <c r="F17" s="9" t="s">
        <v>20</v>
      </c>
      <c r="H17" s="11" t="s">
        <v>9</v>
      </c>
    </row>
    <row r="18" s="1" customFormat="1" ht="3" customHeight="1" spans="4:8">
      <c r="D18" s="12"/>
      <c r="H18" s="12"/>
    </row>
    <row r="19" s="1" customFormat="1" spans="1:10">
      <c r="A19" s="1">
        <v>1</v>
      </c>
      <c r="B19" s="21" t="s">
        <v>21</v>
      </c>
      <c r="C19" s="1" t="s">
        <v>8</v>
      </c>
      <c r="D19" s="10">
        <v>6</v>
      </c>
      <c r="F19" s="1">
        <f>D5*D19*0.01</f>
        <v>60</v>
      </c>
      <c r="G19" s="12" t="s">
        <v>14</v>
      </c>
      <c r="H19" s="22">
        <v>26</v>
      </c>
      <c r="I19" s="12" t="s">
        <v>10</v>
      </c>
      <c r="J19" s="36">
        <f t="shared" ref="J19:J21" si="1">F19*H19</f>
        <v>1560</v>
      </c>
    </row>
    <row r="20" s="1" customFormat="1" spans="1:10">
      <c r="A20" s="13">
        <v>2</v>
      </c>
      <c r="B20" s="21" t="s">
        <v>22</v>
      </c>
      <c r="D20" s="17">
        <v>6</v>
      </c>
      <c r="F20" s="1">
        <f>D5*D20*0.01</f>
        <v>60</v>
      </c>
      <c r="G20" s="12" t="s">
        <v>14</v>
      </c>
      <c r="H20" s="23">
        <v>6</v>
      </c>
      <c r="I20" s="12" t="s">
        <v>10</v>
      </c>
      <c r="J20" s="36">
        <f t="shared" si="1"/>
        <v>360</v>
      </c>
    </row>
    <row r="21" s="1" customFormat="1" spans="1:10">
      <c r="A21" s="13">
        <v>3</v>
      </c>
      <c r="B21" s="24" t="s">
        <v>16</v>
      </c>
      <c r="D21" s="17">
        <v>1.5</v>
      </c>
      <c r="F21" s="1">
        <f>D5*D21*0.01</f>
        <v>15</v>
      </c>
      <c r="G21" s="12" t="s">
        <v>14</v>
      </c>
      <c r="H21" s="23">
        <v>2.6</v>
      </c>
      <c r="I21" s="12" t="s">
        <v>10</v>
      </c>
      <c r="J21" s="36">
        <f t="shared" si="1"/>
        <v>39</v>
      </c>
    </row>
    <row r="22" s="1" customFormat="1" spans="10:10">
      <c r="J22" s="39"/>
    </row>
    <row r="23" s="1" customFormat="1" spans="8:10">
      <c r="H23" s="9" t="s">
        <v>23</v>
      </c>
      <c r="J23" s="38">
        <f>J19+J20+J21</f>
        <v>1959</v>
      </c>
    </row>
    <row r="24" spans="10:10">
      <c r="J24" s="39"/>
    </row>
    <row r="25" s="1" customFormat="1" ht="15.75" spans="1:10">
      <c r="A25" s="20" t="s">
        <v>24</v>
      </c>
      <c r="D25" s="19" t="s">
        <v>25</v>
      </c>
      <c r="J25" s="39"/>
    </row>
    <row r="26" s="2" customFormat="1" ht="15.75" spans="1:10">
      <c r="A26" s="20"/>
      <c r="D26" s="19"/>
      <c r="J26" s="39"/>
    </row>
    <row r="27" customFormat="1" ht="15.75" spans="1:1">
      <c r="A27" s="20" t="s">
        <v>26</v>
      </c>
    </row>
    <row r="28" customFormat="1" ht="14.25" spans="1:10">
      <c r="A28" s="1"/>
      <c r="B28" s="9" t="s">
        <v>3</v>
      </c>
      <c r="D28" t="s">
        <v>27</v>
      </c>
      <c r="J28" s="40" t="s">
        <v>28</v>
      </c>
    </row>
    <row r="29" customFormat="1" ht="14.25" spans="2:10">
      <c r="B29" s="25">
        <f>D5</f>
        <v>1000</v>
      </c>
      <c r="C29" s="12" t="s">
        <v>14</v>
      </c>
      <c r="D29" s="25">
        <v>3.6</v>
      </c>
      <c r="J29" s="38">
        <f>D5*D29</f>
        <v>3600</v>
      </c>
    </row>
    <row r="30" customFormat="1" spans="1:10">
      <c r="A30" s="1"/>
      <c r="C30" s="1"/>
      <c r="D30" s="1"/>
      <c r="G30" s="1"/>
      <c r="H30" s="1"/>
      <c r="J30" s="39"/>
    </row>
    <row r="31" s="1" customFormat="1" ht="12.75" spans="1:10">
      <c r="A31" s="9" t="s">
        <v>29</v>
      </c>
      <c r="C31" s="1" t="s">
        <v>30</v>
      </c>
      <c r="D31" s="9" t="s">
        <v>31</v>
      </c>
      <c r="E31" s="12" t="s">
        <v>32</v>
      </c>
      <c r="F31" s="9" t="s">
        <v>33</v>
      </c>
      <c r="G31" s="12" t="s">
        <v>32</v>
      </c>
      <c r="H31" s="9" t="s">
        <v>34</v>
      </c>
      <c r="J31" s="40" t="s">
        <v>28</v>
      </c>
    </row>
    <row r="32" s="1" customFormat="1" ht="6" customHeight="1" spans="10:10">
      <c r="J32" s="39"/>
    </row>
    <row r="33" s="1" customFormat="1" spans="1:10">
      <c r="A33" s="10">
        <v>8</v>
      </c>
      <c r="C33" s="1" t="s">
        <v>35</v>
      </c>
      <c r="D33" s="26">
        <f>J23</f>
        <v>1959</v>
      </c>
      <c r="F33" s="26">
        <f>J13</f>
        <v>5538</v>
      </c>
      <c r="H33" s="26">
        <f>J29</f>
        <v>3600</v>
      </c>
      <c r="I33" s="1" t="s">
        <v>36</v>
      </c>
      <c r="J33" s="38">
        <f>A33*D33+J13</f>
        <v>21210</v>
      </c>
    </row>
    <row r="35" customFormat="1" spans="1:1">
      <c r="A35" s="1"/>
    </row>
    <row r="36" s="1" customFormat="1" spans="1:1">
      <c r="A36" s="27" t="s">
        <v>37</v>
      </c>
    </row>
    <row r="37" s="1" customFormat="1" ht="10.5" customHeight="1"/>
    <row r="38" s="1" customFormat="1" spans="1:8">
      <c r="A38" s="9" t="s">
        <v>38</v>
      </c>
      <c r="F38" s="10">
        <v>8.1</v>
      </c>
      <c r="G38" s="1" t="s">
        <v>39</v>
      </c>
      <c r="H38" s="9" t="s">
        <v>40</v>
      </c>
    </row>
    <row r="39" s="1" customFormat="1" ht="6.75" customHeight="1" spans="6:6">
      <c r="F39" s="1" t="s">
        <v>8</v>
      </c>
    </row>
    <row r="40" s="1" customFormat="1" spans="1:7">
      <c r="A40" s="1" t="s">
        <v>41</v>
      </c>
      <c r="F40" s="10">
        <v>100</v>
      </c>
      <c r="G40" s="1" t="s">
        <v>42</v>
      </c>
    </row>
    <row r="41" s="1" customFormat="1" ht="5.25" customHeight="1"/>
    <row r="42" s="1" customFormat="1" spans="1:7">
      <c r="A42" s="9" t="s">
        <v>43</v>
      </c>
      <c r="F42" s="10">
        <v>3.5</v>
      </c>
      <c r="G42" s="1" t="s">
        <v>42</v>
      </c>
    </row>
    <row r="43" s="1" customFormat="1" ht="5.25" customHeight="1"/>
    <row r="44" s="1" customFormat="1" ht="5.25" customHeight="1"/>
    <row r="45" s="1" customFormat="1" spans="1:7">
      <c r="A45" s="9" t="s">
        <v>44</v>
      </c>
      <c r="F45" s="10">
        <v>93</v>
      </c>
      <c r="G45" s="1" t="s">
        <v>45</v>
      </c>
    </row>
    <row r="46" s="1" customFormat="1" ht="6" customHeight="1" spans="7:7">
      <c r="G46" s="13"/>
    </row>
    <row r="47" s="1" customFormat="1" ht="12.75" customHeight="1" spans="1:7">
      <c r="A47" s="9" t="s">
        <v>46</v>
      </c>
      <c r="B47" s="1" t="s">
        <v>19</v>
      </c>
      <c r="F47" s="10">
        <v>7</v>
      </c>
      <c r="G47" s="13" t="s">
        <v>19</v>
      </c>
    </row>
    <row r="48" s="1" customFormat="1" ht="6" customHeight="1"/>
    <row r="49" s="1" customFormat="1" ht="4.5" customHeight="1"/>
    <row r="50" s="1" customFormat="1" spans="1:6">
      <c r="A50" s="9" t="s">
        <v>47</v>
      </c>
      <c r="F50" s="10">
        <v>1</v>
      </c>
    </row>
    <row r="51" s="1" customFormat="1" ht="6" customHeight="1"/>
    <row r="52" s="1" customFormat="1" spans="1:6">
      <c r="A52" s="9" t="s">
        <v>48</v>
      </c>
      <c r="F52" s="10">
        <v>8</v>
      </c>
    </row>
    <row r="53" s="1" customFormat="1" spans="1:6">
      <c r="A53" s="9"/>
      <c r="F53" s="28"/>
    </row>
    <row r="54" s="1" customFormat="1" spans="1:6">
      <c r="A54" s="9" t="s">
        <v>49</v>
      </c>
      <c r="B54" s="9" t="s">
        <v>50</v>
      </c>
      <c r="F54" s="29">
        <f>(F40*A33*F19-F42*D5)/(F50*F52*0.0001*F38*F45)</f>
        <v>73841.7629098633</v>
      </c>
    </row>
    <row r="55" s="1" customFormat="1" spans="1:6">
      <c r="A55" s="9" t="s">
        <v>51</v>
      </c>
      <c r="F55" s="29">
        <f>(F40*A33*F19-F42*D5)/(F50*0.0001*F38*F45)</f>
        <v>590734.103278906</v>
      </c>
    </row>
    <row r="56" s="1" customFormat="1" ht="15.75" spans="1:8">
      <c r="A56" s="20" t="s">
        <v>52</v>
      </c>
      <c r="F56" s="19" t="s">
        <v>53</v>
      </c>
      <c r="H56" s="19" t="s">
        <v>54</v>
      </c>
    </row>
    <row r="57" s="1" customFormat="1" ht="16.5" spans="1:8">
      <c r="A57" s="20"/>
      <c r="F57" s="19"/>
      <c r="H57" s="4"/>
    </row>
    <row r="58" s="1" customFormat="1" spans="1:8">
      <c r="A58" s="1" t="s">
        <v>8</v>
      </c>
      <c r="B58" s="12"/>
      <c r="C58" s="30">
        <f>A33</f>
        <v>8</v>
      </c>
      <c r="D58" s="1" t="s">
        <v>55</v>
      </c>
      <c r="E58" s="1" t="s">
        <v>10</v>
      </c>
      <c r="F58" s="31">
        <f>J33/F55</f>
        <v>0.0359044786516854</v>
      </c>
      <c r="H58" s="32">
        <f>F50*F52*F58</f>
        <v>0.287235829213483</v>
      </c>
    </row>
    <row r="59" s="1" customFormat="1" ht="12.75" spans="1:1">
      <c r="A59" s="1" t="s">
        <v>8</v>
      </c>
    </row>
    <row r="60" spans="1:8">
      <c r="A60" s="33" t="s">
        <v>56</v>
      </c>
      <c r="B60" s="34"/>
      <c r="C60" s="34"/>
      <c r="D60" s="34"/>
      <c r="E60" s="34"/>
      <c r="F60" s="34"/>
      <c r="G60" s="34"/>
      <c r="H60" s="34"/>
    </row>
    <row r="62" spans="1:1">
      <c r="A62" s="9" t="s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leoch</dc:creator>
  <cp:lastModifiedBy>程海</cp:lastModifiedBy>
  <dcterms:created xsi:type="dcterms:W3CDTF">2025-01-07T08:46:00Z</dcterms:created>
  <dcterms:modified xsi:type="dcterms:W3CDTF">2025-01-09T04:08:38Z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DC82D332A6584EFD8233681E41CE0CE5_11</vt:lpwstr>
  </property>
  <property fmtid="{D5CDD505-2E9C-101B-9397-08002B2CF9AE}" pid="3" name="KSOProductBuildVer">
    <vt:lpwstr>2052-12.1.0.19770</vt:lpwstr>
  </property>
</Properties>
</file>